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5875" windowHeight="15075"/>
  </bookViews>
  <sheets>
    <sheet name="CustCode_950_Excel_Export_45" sheetId="1" r:id="rId1"/>
  </sheets>
  <calcPr calcId="0"/>
</workbook>
</file>

<file path=xl/calcChain.xml><?xml version="1.0" encoding="utf-8"?>
<calcChain xmlns="http://schemas.openxmlformats.org/spreadsheetml/2006/main">
  <c r="S10" i="1" l="1"/>
  <c r="S9" i="1"/>
  <c r="S11" i="1"/>
  <c r="S8" i="1"/>
  <c r="S7" i="1"/>
  <c r="S6" i="1"/>
  <c r="S12" i="1"/>
  <c r="F36" i="1"/>
  <c r="G36" i="1"/>
  <c r="H36" i="1"/>
  <c r="I36" i="1"/>
  <c r="J36" i="1"/>
  <c r="K36" i="1"/>
  <c r="L36" i="1"/>
  <c r="M36" i="1"/>
  <c r="N36" i="1"/>
  <c r="F37" i="1"/>
  <c r="G37" i="1"/>
  <c r="H37" i="1"/>
  <c r="I37" i="1"/>
  <c r="J37" i="1"/>
  <c r="K37" i="1"/>
  <c r="L37" i="1"/>
  <c r="M37" i="1"/>
  <c r="N37" i="1"/>
  <c r="F38" i="1"/>
  <c r="G38" i="1"/>
  <c r="H38" i="1"/>
  <c r="H39" i="1" s="1"/>
  <c r="I38" i="1"/>
  <c r="J38" i="1"/>
  <c r="J39" i="1" s="1"/>
  <c r="K38" i="1"/>
  <c r="L38" i="1"/>
  <c r="L39" i="1" s="1"/>
  <c r="M38" i="1"/>
  <c r="N38" i="1"/>
  <c r="I39" i="1"/>
  <c r="N39" i="1"/>
  <c r="F40" i="1"/>
  <c r="G40" i="1"/>
  <c r="H40" i="1"/>
  <c r="I40" i="1"/>
  <c r="J40" i="1"/>
  <c r="K40" i="1"/>
  <c r="L40" i="1"/>
  <c r="M40" i="1"/>
  <c r="N40" i="1"/>
  <c r="F41" i="1"/>
  <c r="G41" i="1"/>
  <c r="H41" i="1"/>
  <c r="I41" i="1"/>
  <c r="J41" i="1"/>
  <c r="K41" i="1"/>
  <c r="L41" i="1"/>
  <c r="M41" i="1"/>
  <c r="N41" i="1"/>
  <c r="E41" i="1"/>
  <c r="E40" i="1"/>
  <c r="E38" i="1"/>
  <c r="E39" i="1" s="1"/>
  <c r="E37" i="1"/>
  <c r="E36" i="1"/>
  <c r="F35" i="1"/>
  <c r="G35" i="1"/>
  <c r="H35" i="1"/>
  <c r="I35" i="1"/>
  <c r="J35" i="1"/>
  <c r="K35" i="1"/>
  <c r="L35" i="1"/>
  <c r="M35" i="1"/>
  <c r="N35" i="1"/>
  <c r="E35" i="1"/>
  <c r="F34" i="1"/>
  <c r="F39" i="1" s="1"/>
  <c r="G34" i="1"/>
  <c r="H34" i="1"/>
  <c r="I34" i="1"/>
  <c r="J34" i="1"/>
  <c r="K34" i="1"/>
  <c r="L34" i="1"/>
  <c r="M34" i="1"/>
  <c r="M39" i="1" s="1"/>
  <c r="N34" i="1"/>
  <c r="E34" i="1"/>
  <c r="K39" i="1" l="1"/>
  <c r="G39" i="1"/>
</calcChain>
</file>

<file path=xl/sharedStrings.xml><?xml version="1.0" encoding="utf-8"?>
<sst xmlns="http://schemas.openxmlformats.org/spreadsheetml/2006/main" count="30" uniqueCount="29">
  <si>
    <t>LabID</t>
  </si>
  <si>
    <t>Sample</t>
  </si>
  <si>
    <t>Test</t>
  </si>
  <si>
    <t>pH</t>
  </si>
  <si>
    <t>BI</t>
  </si>
  <si>
    <t>Surno3 lb/ac</t>
  </si>
  <si>
    <t>P lb/ac</t>
  </si>
  <si>
    <t>K lb/ac</t>
  </si>
  <si>
    <t>Suf</t>
  </si>
  <si>
    <t>Rec</t>
  </si>
  <si>
    <t xml:space="preserve">Suf </t>
  </si>
  <si>
    <t>lime rec</t>
  </si>
  <si>
    <t>Mean</t>
  </si>
  <si>
    <t>Median</t>
  </si>
  <si>
    <t>Min</t>
  </si>
  <si>
    <t>Max</t>
  </si>
  <si>
    <t>Stdev</t>
  </si>
  <si>
    <t>CV</t>
  </si>
  <si>
    <t>Kurtosis</t>
  </si>
  <si>
    <t>Skewness</t>
  </si>
  <si>
    <t>Correlations</t>
  </si>
  <si>
    <t>P and P Rec</t>
  </si>
  <si>
    <t>Correl</t>
  </si>
  <si>
    <t>p and K</t>
  </si>
  <si>
    <t>pH and N</t>
  </si>
  <si>
    <t>pH  and P</t>
  </si>
  <si>
    <t>pH and K</t>
  </si>
  <si>
    <t>N and P</t>
  </si>
  <si>
    <t>N and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</si>
</sst>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/>
    <xf numFmtId="167" fontId="0" fillId="0" borderId="0" xfId="0" applyNumberFormat="1"/>
    <xf numFmtId="2" fontId="0" fillId="0" borderId="0" xfId="0" applyNumberFormat="1"/>
    <xf numFmtId="9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 x 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ph x N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23227646544181976"/>
                  <c:y val="-0.24930482648002333"/>
                </c:manualLayout>
              </c:layout>
              <c:numFmt formatCode="General" sourceLinked="0"/>
            </c:trendlineLbl>
          </c:trendline>
          <c:xVal>
            <c:numRef>
              <c:f>CustCode_950_Excel_Export_45!$E$4:$E$33</c:f>
              <c:numCache>
                <c:formatCode>General</c:formatCode>
                <c:ptCount val="30"/>
                <c:pt idx="0">
                  <c:v>6.3</c:v>
                </c:pt>
                <c:pt idx="1">
                  <c:v>6.2</c:v>
                </c:pt>
                <c:pt idx="2">
                  <c:v>6.2</c:v>
                </c:pt>
                <c:pt idx="3">
                  <c:v>6.5</c:v>
                </c:pt>
                <c:pt idx="4">
                  <c:v>6.7</c:v>
                </c:pt>
                <c:pt idx="5">
                  <c:v>6.9</c:v>
                </c:pt>
                <c:pt idx="6">
                  <c:v>6.4</c:v>
                </c:pt>
                <c:pt idx="7">
                  <c:v>5.3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6.2</c:v>
                </c:pt>
                <c:pt idx="12">
                  <c:v>6.1</c:v>
                </c:pt>
                <c:pt idx="13">
                  <c:v>6</c:v>
                </c:pt>
                <c:pt idx="14">
                  <c:v>5.7</c:v>
                </c:pt>
                <c:pt idx="15">
                  <c:v>5.8</c:v>
                </c:pt>
                <c:pt idx="16">
                  <c:v>5.3</c:v>
                </c:pt>
                <c:pt idx="17">
                  <c:v>5.0999999999999996</c:v>
                </c:pt>
                <c:pt idx="18">
                  <c:v>5.6</c:v>
                </c:pt>
                <c:pt idx="19">
                  <c:v>5.7</c:v>
                </c:pt>
                <c:pt idx="20">
                  <c:v>5.7</c:v>
                </c:pt>
                <c:pt idx="21">
                  <c:v>5.8</c:v>
                </c:pt>
                <c:pt idx="22">
                  <c:v>5.6</c:v>
                </c:pt>
                <c:pt idx="23">
                  <c:v>6.2</c:v>
                </c:pt>
                <c:pt idx="24">
                  <c:v>5.6</c:v>
                </c:pt>
                <c:pt idx="25">
                  <c:v>5.5</c:v>
                </c:pt>
                <c:pt idx="26">
                  <c:v>5.8</c:v>
                </c:pt>
                <c:pt idx="27">
                  <c:v>5.8</c:v>
                </c:pt>
                <c:pt idx="28">
                  <c:v>5.9</c:v>
                </c:pt>
                <c:pt idx="29">
                  <c:v>6</c:v>
                </c:pt>
              </c:numCache>
            </c:numRef>
          </c:xVal>
          <c:yVal>
            <c:numRef>
              <c:f>CustCode_950_Excel_Export_45!$H$4:$H$33</c:f>
              <c:numCache>
                <c:formatCode>General</c:formatCode>
                <c:ptCount val="30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18</c:v>
                </c:pt>
                <c:pt idx="17">
                  <c:v>23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66720"/>
        <c:axId val="57565184"/>
      </c:scatterChart>
      <c:valAx>
        <c:axId val="575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565184"/>
        <c:crosses val="autoZero"/>
        <c:crossBetween val="midCat"/>
      </c:valAx>
      <c:valAx>
        <c:axId val="57565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566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 x 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30756824146981626"/>
                  <c:y val="-0.34045530766987459"/>
                </c:manualLayout>
              </c:layout>
              <c:numFmt formatCode="General" sourceLinked="0"/>
            </c:trendlineLbl>
          </c:trendline>
          <c:xVal>
            <c:numRef>
              <c:f>CustCode_950_Excel_Export_45!$E$4:$E$33</c:f>
              <c:numCache>
                <c:formatCode>General</c:formatCode>
                <c:ptCount val="30"/>
                <c:pt idx="0">
                  <c:v>6.3</c:v>
                </c:pt>
                <c:pt idx="1">
                  <c:v>6.2</c:v>
                </c:pt>
                <c:pt idx="2">
                  <c:v>6.2</c:v>
                </c:pt>
                <c:pt idx="3">
                  <c:v>6.5</c:v>
                </c:pt>
                <c:pt idx="4">
                  <c:v>6.7</c:v>
                </c:pt>
                <c:pt idx="5">
                  <c:v>6.9</c:v>
                </c:pt>
                <c:pt idx="6">
                  <c:v>6.4</c:v>
                </c:pt>
                <c:pt idx="7">
                  <c:v>5.3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6.2</c:v>
                </c:pt>
                <c:pt idx="12">
                  <c:v>6.1</c:v>
                </c:pt>
                <c:pt idx="13">
                  <c:v>6</c:v>
                </c:pt>
                <c:pt idx="14">
                  <c:v>5.7</c:v>
                </c:pt>
                <c:pt idx="15">
                  <c:v>5.8</c:v>
                </c:pt>
                <c:pt idx="16">
                  <c:v>5.3</c:v>
                </c:pt>
                <c:pt idx="17">
                  <c:v>5.0999999999999996</c:v>
                </c:pt>
                <c:pt idx="18">
                  <c:v>5.6</c:v>
                </c:pt>
                <c:pt idx="19">
                  <c:v>5.7</c:v>
                </c:pt>
                <c:pt idx="20">
                  <c:v>5.7</c:v>
                </c:pt>
                <c:pt idx="21">
                  <c:v>5.8</c:v>
                </c:pt>
                <c:pt idx="22">
                  <c:v>5.6</c:v>
                </c:pt>
                <c:pt idx="23">
                  <c:v>6.2</c:v>
                </c:pt>
                <c:pt idx="24">
                  <c:v>5.6</c:v>
                </c:pt>
                <c:pt idx="25">
                  <c:v>5.5</c:v>
                </c:pt>
                <c:pt idx="26">
                  <c:v>5.8</c:v>
                </c:pt>
                <c:pt idx="27">
                  <c:v>5.8</c:v>
                </c:pt>
                <c:pt idx="28">
                  <c:v>5.9</c:v>
                </c:pt>
                <c:pt idx="29">
                  <c:v>6</c:v>
                </c:pt>
              </c:numCache>
            </c:numRef>
          </c:xVal>
          <c:yVal>
            <c:numRef>
              <c:f>CustCode_950_Excel_Export_45!$I$4:$I$33</c:f>
              <c:numCache>
                <c:formatCode>General</c:formatCode>
                <c:ptCount val="30"/>
                <c:pt idx="0">
                  <c:v>14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25</c:v>
                </c:pt>
                <c:pt idx="8">
                  <c:v>17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12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8</c:v>
                </c:pt>
                <c:pt idx="29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47200"/>
        <c:axId val="58577664"/>
      </c:scatterChart>
      <c:valAx>
        <c:axId val="585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577664"/>
        <c:crosses val="autoZero"/>
        <c:crossBetween val="midCat"/>
      </c:valAx>
      <c:valAx>
        <c:axId val="58577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547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 x K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16185476815397E-2"/>
          <c:y val="0.1901738845144357"/>
          <c:w val="0.87633114610673668"/>
          <c:h val="0.689216608340624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23421281714785652"/>
                  <c:y val="-0.10110527850685332"/>
                </c:manualLayout>
              </c:layout>
              <c:numFmt formatCode="General" sourceLinked="0"/>
            </c:trendlineLbl>
          </c:trendline>
          <c:xVal>
            <c:numRef>
              <c:f>CustCode_950_Excel_Export_45!$E$4:$E$33</c:f>
              <c:numCache>
                <c:formatCode>General</c:formatCode>
                <c:ptCount val="30"/>
                <c:pt idx="0">
                  <c:v>6.3</c:v>
                </c:pt>
                <c:pt idx="1">
                  <c:v>6.2</c:v>
                </c:pt>
                <c:pt idx="2">
                  <c:v>6.2</c:v>
                </c:pt>
                <c:pt idx="3">
                  <c:v>6.5</c:v>
                </c:pt>
                <c:pt idx="4">
                  <c:v>6.7</c:v>
                </c:pt>
                <c:pt idx="5">
                  <c:v>6.9</c:v>
                </c:pt>
                <c:pt idx="6">
                  <c:v>6.4</c:v>
                </c:pt>
                <c:pt idx="7">
                  <c:v>5.3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6.2</c:v>
                </c:pt>
                <c:pt idx="12">
                  <c:v>6.1</c:v>
                </c:pt>
                <c:pt idx="13">
                  <c:v>6</c:v>
                </c:pt>
                <c:pt idx="14">
                  <c:v>5.7</c:v>
                </c:pt>
                <c:pt idx="15">
                  <c:v>5.8</c:v>
                </c:pt>
                <c:pt idx="16">
                  <c:v>5.3</c:v>
                </c:pt>
                <c:pt idx="17">
                  <c:v>5.0999999999999996</c:v>
                </c:pt>
                <c:pt idx="18">
                  <c:v>5.6</c:v>
                </c:pt>
                <c:pt idx="19">
                  <c:v>5.7</c:v>
                </c:pt>
                <c:pt idx="20">
                  <c:v>5.7</c:v>
                </c:pt>
                <c:pt idx="21">
                  <c:v>5.8</c:v>
                </c:pt>
                <c:pt idx="22">
                  <c:v>5.6</c:v>
                </c:pt>
                <c:pt idx="23">
                  <c:v>6.2</c:v>
                </c:pt>
                <c:pt idx="24">
                  <c:v>5.6</c:v>
                </c:pt>
                <c:pt idx="25">
                  <c:v>5.5</c:v>
                </c:pt>
                <c:pt idx="26">
                  <c:v>5.8</c:v>
                </c:pt>
                <c:pt idx="27">
                  <c:v>5.8</c:v>
                </c:pt>
                <c:pt idx="28">
                  <c:v>5.9</c:v>
                </c:pt>
                <c:pt idx="29">
                  <c:v>6</c:v>
                </c:pt>
              </c:numCache>
            </c:numRef>
          </c:xVal>
          <c:yVal>
            <c:numRef>
              <c:f>CustCode_950_Excel_Export_45!$L$4:$L$33</c:f>
              <c:numCache>
                <c:formatCode>General</c:formatCode>
                <c:ptCount val="30"/>
                <c:pt idx="0">
                  <c:v>236</c:v>
                </c:pt>
                <c:pt idx="1">
                  <c:v>210</c:v>
                </c:pt>
                <c:pt idx="2">
                  <c:v>200</c:v>
                </c:pt>
                <c:pt idx="3">
                  <c:v>181</c:v>
                </c:pt>
                <c:pt idx="4">
                  <c:v>171</c:v>
                </c:pt>
                <c:pt idx="5">
                  <c:v>287</c:v>
                </c:pt>
                <c:pt idx="6">
                  <c:v>241</c:v>
                </c:pt>
                <c:pt idx="7">
                  <c:v>241</c:v>
                </c:pt>
                <c:pt idx="8">
                  <c:v>108</c:v>
                </c:pt>
                <c:pt idx="9">
                  <c:v>130</c:v>
                </c:pt>
                <c:pt idx="10">
                  <c:v>162</c:v>
                </c:pt>
                <c:pt idx="11">
                  <c:v>209</c:v>
                </c:pt>
                <c:pt idx="12">
                  <c:v>233</c:v>
                </c:pt>
                <c:pt idx="13">
                  <c:v>243</c:v>
                </c:pt>
                <c:pt idx="14">
                  <c:v>216</c:v>
                </c:pt>
                <c:pt idx="15">
                  <c:v>163</c:v>
                </c:pt>
                <c:pt idx="16">
                  <c:v>372</c:v>
                </c:pt>
                <c:pt idx="17">
                  <c:v>273</c:v>
                </c:pt>
                <c:pt idx="18">
                  <c:v>167</c:v>
                </c:pt>
                <c:pt idx="19">
                  <c:v>133</c:v>
                </c:pt>
                <c:pt idx="20">
                  <c:v>155</c:v>
                </c:pt>
                <c:pt idx="21">
                  <c:v>178</c:v>
                </c:pt>
                <c:pt idx="22">
                  <c:v>193</c:v>
                </c:pt>
                <c:pt idx="23">
                  <c:v>274</c:v>
                </c:pt>
                <c:pt idx="24">
                  <c:v>155</c:v>
                </c:pt>
                <c:pt idx="25">
                  <c:v>141</c:v>
                </c:pt>
                <c:pt idx="26">
                  <c:v>194</c:v>
                </c:pt>
                <c:pt idx="27">
                  <c:v>184</c:v>
                </c:pt>
                <c:pt idx="28">
                  <c:v>152</c:v>
                </c:pt>
                <c:pt idx="29">
                  <c:v>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47456"/>
        <c:axId val="99418880"/>
      </c:scatterChart>
      <c:valAx>
        <c:axId val="993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418880"/>
        <c:crosses val="autoZero"/>
        <c:crossBetween val="midCat"/>
      </c:valAx>
      <c:valAx>
        <c:axId val="99418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9347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 x 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8.8223972003499563E-3"/>
                  <c:y val="-0.45684565470982796"/>
                </c:manualLayout>
              </c:layout>
              <c:numFmt formatCode="General" sourceLinked="0"/>
            </c:trendlineLbl>
          </c:trendline>
          <c:xVal>
            <c:numRef>
              <c:f>CustCode_950_Excel_Export_45!$H$4:$H$33</c:f>
              <c:numCache>
                <c:formatCode>General</c:formatCode>
                <c:ptCount val="30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18</c:v>
                </c:pt>
                <c:pt idx="17">
                  <c:v>23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</c:numCache>
            </c:numRef>
          </c:xVal>
          <c:yVal>
            <c:numRef>
              <c:f>CustCode_950_Excel_Export_45!$I$4:$I$33</c:f>
              <c:numCache>
                <c:formatCode>General</c:formatCode>
                <c:ptCount val="30"/>
                <c:pt idx="0">
                  <c:v>14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25</c:v>
                </c:pt>
                <c:pt idx="8">
                  <c:v>17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12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8</c:v>
                </c:pt>
                <c:pt idx="29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84064"/>
        <c:axId val="100591104"/>
      </c:scatterChart>
      <c:valAx>
        <c:axId val="585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91104"/>
        <c:crosses val="autoZero"/>
        <c:crossBetween val="midCat"/>
      </c:valAx>
      <c:valAx>
        <c:axId val="100591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584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 x K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8.8223972003499563E-3"/>
                  <c:y val="-0.45684565470982796"/>
                </c:manualLayout>
              </c:layout>
              <c:numFmt formatCode="General" sourceLinked="0"/>
            </c:trendlineLbl>
          </c:trendline>
          <c:xVal>
            <c:numRef>
              <c:f>CustCode_950_Excel_Export_45!$H$4:$H$33</c:f>
              <c:numCache>
                <c:formatCode>General</c:formatCode>
                <c:ptCount val="30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18</c:v>
                </c:pt>
                <c:pt idx="17">
                  <c:v>23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</c:numCache>
            </c:numRef>
          </c:xVal>
          <c:yVal>
            <c:numRef>
              <c:f>CustCode_950_Excel_Export_45!$L$4:$L$33</c:f>
              <c:numCache>
                <c:formatCode>General</c:formatCode>
                <c:ptCount val="30"/>
                <c:pt idx="0">
                  <c:v>236</c:v>
                </c:pt>
                <c:pt idx="1">
                  <c:v>210</c:v>
                </c:pt>
                <c:pt idx="2">
                  <c:v>200</c:v>
                </c:pt>
                <c:pt idx="3">
                  <c:v>181</c:v>
                </c:pt>
                <c:pt idx="4">
                  <c:v>171</c:v>
                </c:pt>
                <c:pt idx="5">
                  <c:v>287</c:v>
                </c:pt>
                <c:pt idx="6">
                  <c:v>241</c:v>
                </c:pt>
                <c:pt idx="7">
                  <c:v>241</c:v>
                </c:pt>
                <c:pt idx="8">
                  <c:v>108</c:v>
                </c:pt>
                <c:pt idx="9">
                  <c:v>130</c:v>
                </c:pt>
                <c:pt idx="10">
                  <c:v>162</c:v>
                </c:pt>
                <c:pt idx="11">
                  <c:v>209</c:v>
                </c:pt>
                <c:pt idx="12">
                  <c:v>233</c:v>
                </c:pt>
                <c:pt idx="13">
                  <c:v>243</c:v>
                </c:pt>
                <c:pt idx="14">
                  <c:v>216</c:v>
                </c:pt>
                <c:pt idx="15">
                  <c:v>163</c:v>
                </c:pt>
                <c:pt idx="16">
                  <c:v>372</c:v>
                </c:pt>
                <c:pt idx="17">
                  <c:v>273</c:v>
                </c:pt>
                <c:pt idx="18">
                  <c:v>167</c:v>
                </c:pt>
                <c:pt idx="19">
                  <c:v>133</c:v>
                </c:pt>
                <c:pt idx="20">
                  <c:v>155</c:v>
                </c:pt>
                <c:pt idx="21">
                  <c:v>178</c:v>
                </c:pt>
                <c:pt idx="22">
                  <c:v>193</c:v>
                </c:pt>
                <c:pt idx="23">
                  <c:v>274</c:v>
                </c:pt>
                <c:pt idx="24">
                  <c:v>155</c:v>
                </c:pt>
                <c:pt idx="25">
                  <c:v>141</c:v>
                </c:pt>
                <c:pt idx="26">
                  <c:v>194</c:v>
                </c:pt>
                <c:pt idx="27">
                  <c:v>184</c:v>
                </c:pt>
                <c:pt idx="28">
                  <c:v>152</c:v>
                </c:pt>
                <c:pt idx="29">
                  <c:v>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557952"/>
        <c:axId val="99438976"/>
      </c:scatterChart>
      <c:valAx>
        <c:axId val="1005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438976"/>
        <c:crosses val="autoZero"/>
        <c:crossBetween val="midCat"/>
      </c:valAx>
      <c:valAx>
        <c:axId val="99438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0557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 x K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2.0030839895013124E-2"/>
                  <c:y val="-0.31697397200349958"/>
                </c:manualLayout>
              </c:layout>
              <c:numFmt formatCode="General" sourceLinked="0"/>
            </c:trendlineLbl>
          </c:trendline>
          <c:xVal>
            <c:numRef>
              <c:f>CustCode_950_Excel_Export_45!$I$4:$I$33</c:f>
              <c:numCache>
                <c:formatCode>General</c:formatCode>
                <c:ptCount val="30"/>
                <c:pt idx="0">
                  <c:v>14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25</c:v>
                </c:pt>
                <c:pt idx="8">
                  <c:v>17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12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8</c:v>
                </c:pt>
                <c:pt idx="29">
                  <c:v>5</c:v>
                </c:pt>
              </c:numCache>
            </c:numRef>
          </c:xVal>
          <c:yVal>
            <c:numRef>
              <c:f>CustCode_950_Excel_Export_45!$L$4:$L$33</c:f>
              <c:numCache>
                <c:formatCode>General</c:formatCode>
                <c:ptCount val="30"/>
                <c:pt idx="0">
                  <c:v>236</c:v>
                </c:pt>
                <c:pt idx="1">
                  <c:v>210</c:v>
                </c:pt>
                <c:pt idx="2">
                  <c:v>200</c:v>
                </c:pt>
                <c:pt idx="3">
                  <c:v>181</c:v>
                </c:pt>
                <c:pt idx="4">
                  <c:v>171</c:v>
                </c:pt>
                <c:pt idx="5">
                  <c:v>287</c:v>
                </c:pt>
                <c:pt idx="6">
                  <c:v>241</c:v>
                </c:pt>
                <c:pt idx="7">
                  <c:v>241</c:v>
                </c:pt>
                <c:pt idx="8">
                  <c:v>108</c:v>
                </c:pt>
                <c:pt idx="9">
                  <c:v>130</c:v>
                </c:pt>
                <c:pt idx="10">
                  <c:v>162</c:v>
                </c:pt>
                <c:pt idx="11">
                  <c:v>209</c:v>
                </c:pt>
                <c:pt idx="12">
                  <c:v>233</c:v>
                </c:pt>
                <c:pt idx="13">
                  <c:v>243</c:v>
                </c:pt>
                <c:pt idx="14">
                  <c:v>216</c:v>
                </c:pt>
                <c:pt idx="15">
                  <c:v>163</c:v>
                </c:pt>
                <c:pt idx="16">
                  <c:v>372</c:v>
                </c:pt>
                <c:pt idx="17">
                  <c:v>273</c:v>
                </c:pt>
                <c:pt idx="18">
                  <c:v>167</c:v>
                </c:pt>
                <c:pt idx="19">
                  <c:v>133</c:v>
                </c:pt>
                <c:pt idx="20">
                  <c:v>155</c:v>
                </c:pt>
                <c:pt idx="21">
                  <c:v>178</c:v>
                </c:pt>
                <c:pt idx="22">
                  <c:v>193</c:v>
                </c:pt>
                <c:pt idx="23">
                  <c:v>274</c:v>
                </c:pt>
                <c:pt idx="24">
                  <c:v>155</c:v>
                </c:pt>
                <c:pt idx="25">
                  <c:v>141</c:v>
                </c:pt>
                <c:pt idx="26">
                  <c:v>194</c:v>
                </c:pt>
                <c:pt idx="27">
                  <c:v>184</c:v>
                </c:pt>
                <c:pt idx="28">
                  <c:v>152</c:v>
                </c:pt>
                <c:pt idx="29">
                  <c:v>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35040"/>
        <c:axId val="105353216"/>
      </c:scatterChart>
      <c:valAx>
        <c:axId val="1053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353216"/>
        <c:crosses val="autoZero"/>
        <c:crossBetween val="midCat"/>
      </c:valAx>
      <c:valAx>
        <c:axId val="105353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5335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571500</xdr:colOff>
      <xdr:row>1</xdr:row>
      <xdr:rowOff>42862</xdr:rowOff>
    </xdr:from>
    <xdr:to>
      <xdr:col>27</xdr:col>
      <xdr:colOff>266700</xdr:colOff>
      <xdr:row>15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18</xdr:row>
      <xdr:rowOff>0</xdr:rowOff>
    </xdr:from>
    <xdr:to>
      <xdr:col>27</xdr:col>
      <xdr:colOff>304800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34</xdr:row>
      <xdr:rowOff>0</xdr:rowOff>
    </xdr:from>
    <xdr:to>
      <xdr:col>27</xdr:col>
      <xdr:colOff>304800</xdr:colOff>
      <xdr:row>48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1</xdr:row>
      <xdr:rowOff>0</xdr:rowOff>
    </xdr:from>
    <xdr:to>
      <xdr:col>35</xdr:col>
      <xdr:colOff>304800</xdr:colOff>
      <xdr:row>15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133350</xdr:colOff>
      <xdr:row>17</xdr:row>
      <xdr:rowOff>57150</xdr:rowOff>
    </xdr:from>
    <xdr:to>
      <xdr:col>35</xdr:col>
      <xdr:colOff>438150</xdr:colOff>
      <xdr:row>31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295275</xdr:colOff>
      <xdr:row>34</xdr:row>
      <xdr:rowOff>0</xdr:rowOff>
    </xdr:from>
    <xdr:to>
      <xdr:col>35</xdr:col>
      <xdr:colOff>600075</xdr:colOff>
      <xdr:row>48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1"/>
  <sheetViews>
    <sheetView tabSelected="1" workbookViewId="0">
      <selection activeCell="H44" sqref="H44"/>
    </sheetView>
  </sheetViews>
  <sheetFormatPr defaultRowHeight="15" x14ac:dyDescent="0.25"/>
  <cols>
    <col min="5" max="5" width="12.28515625" customWidth="1"/>
    <col min="6" max="11" width="9.28515625" bestFit="1" customWidth="1"/>
    <col min="12" max="12" width="9.5703125" bestFit="1" customWidth="1"/>
    <col min="13" max="14" width="9.28515625" bestFit="1" customWidth="1"/>
    <col min="18" max="18" width="11.85546875" bestFit="1" customWidth="1"/>
  </cols>
  <sheetData>
    <row r="3" spans="1:19" x14ac:dyDescent="0.25">
      <c r="A3" t="s">
        <v>0</v>
      </c>
      <c r="B3" t="s">
        <v>1</v>
      </c>
      <c r="D3" t="s">
        <v>2</v>
      </c>
      <c r="E3" s="1" t="s">
        <v>3</v>
      </c>
      <c r="F3" s="1" t="s">
        <v>4</v>
      </c>
      <c r="G3" s="1" t="s">
        <v>11</v>
      </c>
      <c r="H3" s="1" t="s">
        <v>5</v>
      </c>
      <c r="I3" s="1" t="s">
        <v>6</v>
      </c>
      <c r="J3" s="1" t="s">
        <v>8</v>
      </c>
      <c r="K3" s="1" t="s">
        <v>9</v>
      </c>
      <c r="L3" s="1" t="s">
        <v>7</v>
      </c>
      <c r="M3" s="1" t="s">
        <v>10</v>
      </c>
      <c r="N3" s="1" t="s">
        <v>9</v>
      </c>
    </row>
    <row r="4" spans="1:19" x14ac:dyDescent="0.25">
      <c r="A4">
        <v>718512</v>
      </c>
      <c r="B4">
        <v>1012</v>
      </c>
      <c r="D4">
        <v>1</v>
      </c>
      <c r="E4">
        <v>6.3</v>
      </c>
      <c r="G4">
        <v>0</v>
      </c>
      <c r="H4">
        <v>7</v>
      </c>
      <c r="I4">
        <v>14</v>
      </c>
      <c r="J4">
        <v>0.7</v>
      </c>
      <c r="K4">
        <v>60</v>
      </c>
      <c r="L4">
        <v>236</v>
      </c>
      <c r="M4">
        <v>0.98</v>
      </c>
      <c r="N4">
        <v>10</v>
      </c>
      <c r="R4" t="s">
        <v>20</v>
      </c>
    </row>
    <row r="5" spans="1:19" x14ac:dyDescent="0.25">
      <c r="A5">
        <v>718513</v>
      </c>
      <c r="B5">
        <v>1013</v>
      </c>
      <c r="D5">
        <v>1</v>
      </c>
      <c r="E5">
        <v>6.2</v>
      </c>
      <c r="G5">
        <v>0</v>
      </c>
      <c r="H5">
        <v>8</v>
      </c>
      <c r="I5">
        <v>7</v>
      </c>
      <c r="J5">
        <v>0.5</v>
      </c>
      <c r="K5">
        <v>80</v>
      </c>
      <c r="L5">
        <v>210</v>
      </c>
      <c r="M5">
        <v>0.92</v>
      </c>
      <c r="N5">
        <v>50</v>
      </c>
      <c r="S5" t="s">
        <v>22</v>
      </c>
    </row>
    <row r="6" spans="1:19" x14ac:dyDescent="0.25">
      <c r="A6">
        <v>718514</v>
      </c>
      <c r="B6">
        <v>1014</v>
      </c>
      <c r="D6">
        <v>1</v>
      </c>
      <c r="E6">
        <v>6.2</v>
      </c>
      <c r="G6">
        <v>0</v>
      </c>
      <c r="H6">
        <v>7</v>
      </c>
      <c r="I6">
        <v>6</v>
      </c>
      <c r="J6">
        <v>0.45</v>
      </c>
      <c r="K6">
        <v>87</v>
      </c>
      <c r="L6">
        <v>200</v>
      </c>
      <c r="M6">
        <v>0.9</v>
      </c>
      <c r="N6">
        <v>60</v>
      </c>
      <c r="R6" t="s">
        <v>24</v>
      </c>
      <c r="S6">
        <f>CORREL(E4:E33,H4:H33)</f>
        <v>-0.41817754404628144</v>
      </c>
    </row>
    <row r="7" spans="1:19" x14ac:dyDescent="0.25">
      <c r="A7">
        <v>718515</v>
      </c>
      <c r="B7">
        <v>1015</v>
      </c>
      <c r="D7">
        <v>1</v>
      </c>
      <c r="E7">
        <v>6.5</v>
      </c>
      <c r="G7">
        <v>0</v>
      </c>
      <c r="H7">
        <v>7</v>
      </c>
      <c r="I7">
        <v>3</v>
      </c>
      <c r="J7">
        <v>0.35</v>
      </c>
      <c r="K7">
        <v>90</v>
      </c>
      <c r="L7">
        <v>181</v>
      </c>
      <c r="M7">
        <v>0.85</v>
      </c>
      <c r="N7">
        <v>67</v>
      </c>
      <c r="R7" t="s">
        <v>25</v>
      </c>
      <c r="S7">
        <f>CORREL(E4:E33,I4:I33)</f>
        <v>-0.47012816476907104</v>
      </c>
    </row>
    <row r="8" spans="1:19" x14ac:dyDescent="0.25">
      <c r="A8">
        <v>718516</v>
      </c>
      <c r="B8">
        <v>1016</v>
      </c>
      <c r="D8">
        <v>1</v>
      </c>
      <c r="E8">
        <v>6.7</v>
      </c>
      <c r="G8">
        <v>0</v>
      </c>
      <c r="H8">
        <v>7</v>
      </c>
      <c r="I8">
        <v>3</v>
      </c>
      <c r="J8">
        <v>0.35</v>
      </c>
      <c r="K8">
        <v>90</v>
      </c>
      <c r="L8">
        <v>171</v>
      </c>
      <c r="M8">
        <v>0.83</v>
      </c>
      <c r="N8">
        <v>66</v>
      </c>
      <c r="R8" t="s">
        <v>26</v>
      </c>
      <c r="S8">
        <f>CORREL(E4:E33,L4:L33)</f>
        <v>9.8811182342811721E-2</v>
      </c>
    </row>
    <row r="9" spans="1:19" x14ac:dyDescent="0.25">
      <c r="A9">
        <v>718517</v>
      </c>
      <c r="B9">
        <v>1017</v>
      </c>
      <c r="D9">
        <v>1</v>
      </c>
      <c r="E9">
        <v>6.9</v>
      </c>
      <c r="G9">
        <v>0</v>
      </c>
      <c r="H9">
        <v>6</v>
      </c>
      <c r="I9">
        <v>5</v>
      </c>
      <c r="J9">
        <v>0.45</v>
      </c>
      <c r="K9">
        <v>87</v>
      </c>
      <c r="L9">
        <v>287</v>
      </c>
      <c r="M9">
        <v>1</v>
      </c>
      <c r="N9">
        <v>0</v>
      </c>
      <c r="R9" t="s">
        <v>27</v>
      </c>
      <c r="S9">
        <f>CORREL(H4:H33,I4:I33)</f>
        <v>-2.6829441862655585E-2</v>
      </c>
    </row>
    <row r="10" spans="1:19" x14ac:dyDescent="0.25">
      <c r="A10">
        <v>718518</v>
      </c>
      <c r="B10">
        <v>1018</v>
      </c>
      <c r="D10">
        <v>1</v>
      </c>
      <c r="E10">
        <v>6.4</v>
      </c>
      <c r="G10">
        <v>0</v>
      </c>
      <c r="H10">
        <v>6</v>
      </c>
      <c r="I10">
        <v>5</v>
      </c>
      <c r="J10">
        <v>0.45</v>
      </c>
      <c r="K10">
        <v>87</v>
      </c>
      <c r="L10">
        <v>241</v>
      </c>
      <c r="M10">
        <v>0.98</v>
      </c>
      <c r="N10">
        <v>10</v>
      </c>
      <c r="R10" t="s">
        <v>28</v>
      </c>
      <c r="S10">
        <f>CORREL(H4:H33,L4:L33)</f>
        <v>0.45143242797332983</v>
      </c>
    </row>
    <row r="11" spans="1:19" x14ac:dyDescent="0.25">
      <c r="A11">
        <v>718520</v>
      </c>
      <c r="B11">
        <v>1019</v>
      </c>
      <c r="D11">
        <v>1</v>
      </c>
      <c r="E11">
        <v>5.3</v>
      </c>
      <c r="F11">
        <v>7</v>
      </c>
      <c r="G11">
        <v>0.7</v>
      </c>
      <c r="H11">
        <v>3</v>
      </c>
      <c r="I11">
        <v>25</v>
      </c>
      <c r="J11">
        <v>0.84</v>
      </c>
      <c r="K11">
        <v>40</v>
      </c>
      <c r="L11">
        <v>241</v>
      </c>
      <c r="M11">
        <v>0.98</v>
      </c>
      <c r="N11">
        <v>10</v>
      </c>
      <c r="R11" t="s">
        <v>23</v>
      </c>
      <c r="S11">
        <f>CORREL(I4:I33,L4:L33)</f>
        <v>1.0159935159103992E-2</v>
      </c>
    </row>
    <row r="12" spans="1:19" x14ac:dyDescent="0.25">
      <c r="A12">
        <v>718521</v>
      </c>
      <c r="B12">
        <v>1020</v>
      </c>
      <c r="D12">
        <v>1</v>
      </c>
      <c r="E12">
        <v>5.5</v>
      </c>
      <c r="F12">
        <v>7.1</v>
      </c>
      <c r="G12">
        <v>0.5</v>
      </c>
      <c r="H12">
        <v>4</v>
      </c>
      <c r="I12">
        <v>17</v>
      </c>
      <c r="J12">
        <v>0.75</v>
      </c>
      <c r="K12">
        <v>55</v>
      </c>
      <c r="L12">
        <v>108</v>
      </c>
      <c r="M12">
        <v>0.67</v>
      </c>
      <c r="N12">
        <v>110</v>
      </c>
      <c r="R12" t="s">
        <v>21</v>
      </c>
      <c r="S12">
        <f>CORREL(I4:I33,K4:K33)</f>
        <v>-0.97653437460302672</v>
      </c>
    </row>
    <row r="13" spans="1:19" x14ac:dyDescent="0.25">
      <c r="A13">
        <v>718522</v>
      </c>
      <c r="B13">
        <v>1021</v>
      </c>
      <c r="D13">
        <v>1</v>
      </c>
      <c r="E13">
        <v>5.7</v>
      </c>
      <c r="F13">
        <v>7.1</v>
      </c>
      <c r="G13">
        <v>0.5</v>
      </c>
      <c r="H13">
        <v>9</v>
      </c>
      <c r="I13">
        <v>9</v>
      </c>
      <c r="J13">
        <v>0.6</v>
      </c>
      <c r="K13">
        <v>75</v>
      </c>
      <c r="L13">
        <v>130</v>
      </c>
      <c r="M13">
        <v>0.76</v>
      </c>
      <c r="N13">
        <v>85</v>
      </c>
    </row>
    <row r="14" spans="1:19" x14ac:dyDescent="0.25">
      <c r="A14">
        <v>718523</v>
      </c>
      <c r="B14">
        <v>1022</v>
      </c>
      <c r="D14">
        <v>1</v>
      </c>
      <c r="E14">
        <v>5.8</v>
      </c>
      <c r="F14">
        <v>7</v>
      </c>
      <c r="G14">
        <v>0.7</v>
      </c>
      <c r="H14">
        <v>7</v>
      </c>
      <c r="I14">
        <v>4</v>
      </c>
      <c r="J14">
        <v>0.45</v>
      </c>
      <c r="K14">
        <v>87</v>
      </c>
      <c r="L14">
        <v>162</v>
      </c>
      <c r="M14">
        <v>0.8</v>
      </c>
      <c r="N14">
        <v>70</v>
      </c>
    </row>
    <row r="15" spans="1:19" x14ac:dyDescent="0.25">
      <c r="A15">
        <v>718524</v>
      </c>
      <c r="B15">
        <v>1023</v>
      </c>
      <c r="D15">
        <v>1</v>
      </c>
      <c r="E15">
        <v>6.2</v>
      </c>
      <c r="G15">
        <v>0</v>
      </c>
      <c r="H15">
        <v>7</v>
      </c>
      <c r="I15">
        <v>2</v>
      </c>
      <c r="J15">
        <v>0.4</v>
      </c>
      <c r="K15">
        <v>90</v>
      </c>
      <c r="L15">
        <v>209</v>
      </c>
      <c r="M15">
        <v>0.92</v>
      </c>
      <c r="N15">
        <v>50</v>
      </c>
    </row>
    <row r="16" spans="1:19" x14ac:dyDescent="0.25">
      <c r="A16">
        <v>718525</v>
      </c>
      <c r="B16">
        <v>1024</v>
      </c>
      <c r="D16">
        <v>1</v>
      </c>
      <c r="E16">
        <v>6.1</v>
      </c>
      <c r="F16">
        <v>7</v>
      </c>
      <c r="G16">
        <v>0.7</v>
      </c>
      <c r="H16">
        <v>6</v>
      </c>
      <c r="I16">
        <v>5</v>
      </c>
      <c r="J16">
        <v>0.45</v>
      </c>
      <c r="K16">
        <v>87</v>
      </c>
      <c r="L16">
        <v>233</v>
      </c>
      <c r="M16">
        <v>0.96</v>
      </c>
      <c r="N16">
        <v>15</v>
      </c>
    </row>
    <row r="17" spans="1:14" x14ac:dyDescent="0.25">
      <c r="A17">
        <v>718526</v>
      </c>
      <c r="B17">
        <v>1025</v>
      </c>
      <c r="D17">
        <v>1</v>
      </c>
      <c r="E17">
        <v>6</v>
      </c>
      <c r="F17">
        <v>7</v>
      </c>
      <c r="G17">
        <v>0.7</v>
      </c>
      <c r="H17">
        <v>6</v>
      </c>
      <c r="I17">
        <v>12</v>
      </c>
      <c r="J17">
        <v>0.6</v>
      </c>
      <c r="K17">
        <v>75</v>
      </c>
      <c r="L17">
        <v>243</v>
      </c>
      <c r="M17">
        <v>0.98</v>
      </c>
      <c r="N17">
        <v>7</v>
      </c>
    </row>
    <row r="18" spans="1:14" x14ac:dyDescent="0.25">
      <c r="A18">
        <v>718527</v>
      </c>
      <c r="B18">
        <v>1026</v>
      </c>
      <c r="D18">
        <v>1</v>
      </c>
      <c r="E18">
        <v>5.7</v>
      </c>
      <c r="F18">
        <v>7</v>
      </c>
      <c r="G18">
        <v>0.7</v>
      </c>
      <c r="H18">
        <v>10</v>
      </c>
      <c r="I18">
        <v>5</v>
      </c>
      <c r="J18">
        <v>0.45</v>
      </c>
      <c r="K18">
        <v>87</v>
      </c>
      <c r="L18">
        <v>216</v>
      </c>
      <c r="M18">
        <v>0.93</v>
      </c>
      <c r="N18">
        <v>45</v>
      </c>
    </row>
    <row r="19" spans="1:14" x14ac:dyDescent="0.25">
      <c r="A19">
        <v>718528</v>
      </c>
      <c r="B19">
        <v>1027</v>
      </c>
      <c r="D19">
        <v>1</v>
      </c>
      <c r="E19">
        <v>5.8</v>
      </c>
      <c r="F19">
        <v>7.1</v>
      </c>
      <c r="G19">
        <v>0.5</v>
      </c>
      <c r="H19">
        <v>5</v>
      </c>
      <c r="I19">
        <v>3</v>
      </c>
      <c r="J19">
        <v>0.4</v>
      </c>
      <c r="K19">
        <v>90</v>
      </c>
      <c r="L19">
        <v>163</v>
      </c>
      <c r="M19">
        <v>0.8</v>
      </c>
      <c r="N19">
        <v>65</v>
      </c>
    </row>
    <row r="20" spans="1:14" x14ac:dyDescent="0.25">
      <c r="A20">
        <v>718530</v>
      </c>
      <c r="B20">
        <v>1028</v>
      </c>
      <c r="D20">
        <v>1</v>
      </c>
      <c r="E20">
        <v>5.3</v>
      </c>
      <c r="F20">
        <v>7.1</v>
      </c>
      <c r="G20">
        <v>0.5</v>
      </c>
      <c r="H20">
        <v>18</v>
      </c>
      <c r="I20">
        <v>6</v>
      </c>
      <c r="J20">
        <v>0.45</v>
      </c>
      <c r="K20">
        <v>87</v>
      </c>
      <c r="L20">
        <v>372</v>
      </c>
      <c r="M20">
        <v>1</v>
      </c>
      <c r="N20">
        <v>0</v>
      </c>
    </row>
    <row r="21" spans="1:14" x14ac:dyDescent="0.25">
      <c r="A21">
        <v>718531</v>
      </c>
      <c r="B21">
        <v>1029</v>
      </c>
      <c r="D21">
        <v>1</v>
      </c>
      <c r="E21">
        <v>5.0999999999999996</v>
      </c>
      <c r="F21">
        <v>7</v>
      </c>
      <c r="G21">
        <v>0.7</v>
      </c>
      <c r="H21">
        <v>23</v>
      </c>
      <c r="I21">
        <v>12</v>
      </c>
      <c r="J21">
        <v>0.6</v>
      </c>
      <c r="K21">
        <v>75</v>
      </c>
      <c r="L21">
        <v>273</v>
      </c>
      <c r="M21">
        <v>1</v>
      </c>
      <c r="N21">
        <v>0</v>
      </c>
    </row>
    <row r="22" spans="1:14" x14ac:dyDescent="0.25">
      <c r="A22">
        <v>718532</v>
      </c>
      <c r="B22">
        <v>1030</v>
      </c>
      <c r="D22">
        <v>1</v>
      </c>
      <c r="E22">
        <v>5.6</v>
      </c>
      <c r="F22">
        <v>7.2</v>
      </c>
      <c r="G22">
        <v>0</v>
      </c>
      <c r="H22">
        <v>11</v>
      </c>
      <c r="I22">
        <v>11</v>
      </c>
      <c r="J22">
        <v>0.6</v>
      </c>
      <c r="K22">
        <v>75</v>
      </c>
      <c r="L22">
        <v>167</v>
      </c>
      <c r="M22">
        <v>0.82</v>
      </c>
      <c r="N22">
        <v>68</v>
      </c>
    </row>
    <row r="23" spans="1:14" x14ac:dyDescent="0.25">
      <c r="A23">
        <v>718533</v>
      </c>
      <c r="B23">
        <v>1031</v>
      </c>
      <c r="D23">
        <v>1</v>
      </c>
      <c r="E23">
        <v>5.7</v>
      </c>
      <c r="F23">
        <v>7.1</v>
      </c>
      <c r="G23">
        <v>0.5</v>
      </c>
      <c r="H23">
        <v>7</v>
      </c>
      <c r="I23">
        <v>9</v>
      </c>
      <c r="J23">
        <v>0.6</v>
      </c>
      <c r="K23">
        <v>75</v>
      </c>
      <c r="L23">
        <v>133</v>
      </c>
      <c r="M23">
        <v>0.76</v>
      </c>
      <c r="N23">
        <v>85</v>
      </c>
    </row>
    <row r="24" spans="1:14" x14ac:dyDescent="0.25">
      <c r="A24">
        <v>718534</v>
      </c>
      <c r="B24">
        <v>1032</v>
      </c>
      <c r="D24">
        <v>1</v>
      </c>
      <c r="E24">
        <v>5.7</v>
      </c>
      <c r="F24">
        <v>7.1</v>
      </c>
      <c r="G24">
        <v>0.5</v>
      </c>
      <c r="H24">
        <v>7</v>
      </c>
      <c r="I24">
        <v>5</v>
      </c>
      <c r="J24">
        <v>0.45</v>
      </c>
      <c r="K24">
        <v>87</v>
      </c>
      <c r="L24">
        <v>155</v>
      </c>
      <c r="M24">
        <v>0.77</v>
      </c>
      <c r="N24">
        <v>73</v>
      </c>
    </row>
    <row r="25" spans="1:14" x14ac:dyDescent="0.25">
      <c r="A25">
        <v>718535</v>
      </c>
      <c r="B25">
        <v>1033</v>
      </c>
      <c r="D25">
        <v>1</v>
      </c>
      <c r="E25">
        <v>5.8</v>
      </c>
      <c r="F25">
        <v>7</v>
      </c>
      <c r="G25">
        <v>0.7</v>
      </c>
      <c r="H25">
        <v>8</v>
      </c>
      <c r="I25">
        <v>6</v>
      </c>
      <c r="J25">
        <v>0.45</v>
      </c>
      <c r="K25">
        <v>87</v>
      </c>
      <c r="L25">
        <v>178</v>
      </c>
      <c r="M25">
        <v>0.86</v>
      </c>
      <c r="N25">
        <v>70</v>
      </c>
    </row>
    <row r="26" spans="1:14" x14ac:dyDescent="0.25">
      <c r="A26">
        <v>718536</v>
      </c>
      <c r="B26">
        <v>1034</v>
      </c>
      <c r="D26">
        <v>1</v>
      </c>
      <c r="E26">
        <v>5.6</v>
      </c>
      <c r="F26">
        <v>6.9</v>
      </c>
      <c r="G26">
        <v>1</v>
      </c>
      <c r="H26">
        <v>7</v>
      </c>
      <c r="I26">
        <v>6</v>
      </c>
      <c r="J26">
        <v>0.45</v>
      </c>
      <c r="K26">
        <v>87</v>
      </c>
      <c r="L26">
        <v>193</v>
      </c>
      <c r="M26">
        <v>0.88</v>
      </c>
      <c r="N26">
        <v>63</v>
      </c>
    </row>
    <row r="27" spans="1:14" x14ac:dyDescent="0.25">
      <c r="A27">
        <v>718537</v>
      </c>
      <c r="B27">
        <v>1035</v>
      </c>
      <c r="D27">
        <v>1</v>
      </c>
      <c r="E27">
        <v>6.2</v>
      </c>
      <c r="G27">
        <v>0</v>
      </c>
      <c r="H27">
        <v>5</v>
      </c>
      <c r="I27">
        <v>5</v>
      </c>
      <c r="J27">
        <v>0.45</v>
      </c>
      <c r="K27">
        <v>87</v>
      </c>
      <c r="L27">
        <v>274</v>
      </c>
      <c r="M27">
        <v>1</v>
      </c>
      <c r="N27">
        <v>0</v>
      </c>
    </row>
    <row r="28" spans="1:14" x14ac:dyDescent="0.25">
      <c r="A28">
        <v>718538</v>
      </c>
      <c r="B28">
        <v>1036</v>
      </c>
      <c r="D28">
        <v>1</v>
      </c>
      <c r="E28">
        <v>5.6</v>
      </c>
      <c r="F28">
        <v>7</v>
      </c>
      <c r="G28">
        <v>0.7</v>
      </c>
      <c r="H28">
        <v>9</v>
      </c>
      <c r="I28">
        <v>9</v>
      </c>
      <c r="J28">
        <v>0.6</v>
      </c>
      <c r="K28">
        <v>75</v>
      </c>
      <c r="L28">
        <v>155</v>
      </c>
      <c r="M28">
        <v>0.8</v>
      </c>
      <c r="N28">
        <v>73</v>
      </c>
    </row>
    <row r="29" spans="1:14" x14ac:dyDescent="0.25">
      <c r="A29">
        <v>718540</v>
      </c>
      <c r="B29">
        <v>1037</v>
      </c>
      <c r="D29">
        <v>1</v>
      </c>
      <c r="E29">
        <v>5.5</v>
      </c>
      <c r="F29">
        <v>7.1</v>
      </c>
      <c r="G29">
        <v>0.5</v>
      </c>
      <c r="H29">
        <v>5</v>
      </c>
      <c r="I29">
        <v>6</v>
      </c>
      <c r="J29">
        <v>0.45</v>
      </c>
      <c r="K29">
        <v>87</v>
      </c>
      <c r="L29">
        <v>141</v>
      </c>
      <c r="M29">
        <v>0.76</v>
      </c>
      <c r="N29">
        <v>78</v>
      </c>
    </row>
    <row r="30" spans="1:14" x14ac:dyDescent="0.25">
      <c r="A30">
        <v>718541</v>
      </c>
      <c r="B30">
        <v>1038</v>
      </c>
      <c r="D30">
        <v>1</v>
      </c>
      <c r="E30">
        <v>5.8</v>
      </c>
      <c r="F30">
        <v>7.1</v>
      </c>
      <c r="G30">
        <v>0.5</v>
      </c>
      <c r="H30">
        <v>7</v>
      </c>
      <c r="I30">
        <v>7</v>
      </c>
      <c r="J30">
        <v>0.5</v>
      </c>
      <c r="K30">
        <v>80</v>
      </c>
      <c r="L30">
        <v>194</v>
      </c>
      <c r="M30">
        <v>0.88</v>
      </c>
      <c r="N30">
        <v>63</v>
      </c>
    </row>
    <row r="31" spans="1:14" x14ac:dyDescent="0.25">
      <c r="A31">
        <v>718542</v>
      </c>
      <c r="B31">
        <v>1039</v>
      </c>
      <c r="D31">
        <v>1</v>
      </c>
      <c r="E31">
        <v>5.8</v>
      </c>
      <c r="F31">
        <v>7.1</v>
      </c>
      <c r="G31">
        <v>0.5</v>
      </c>
      <c r="H31">
        <v>7</v>
      </c>
      <c r="I31">
        <v>10</v>
      </c>
      <c r="J31">
        <v>0.6</v>
      </c>
      <c r="K31">
        <v>75</v>
      </c>
      <c r="L31">
        <v>184</v>
      </c>
      <c r="M31">
        <v>0.86</v>
      </c>
      <c r="N31">
        <v>65</v>
      </c>
    </row>
    <row r="32" spans="1:14" x14ac:dyDescent="0.25">
      <c r="A32">
        <v>718543</v>
      </c>
      <c r="B32">
        <v>1040</v>
      </c>
      <c r="D32">
        <v>1</v>
      </c>
      <c r="E32">
        <v>5.9</v>
      </c>
      <c r="F32">
        <v>7.1</v>
      </c>
      <c r="G32">
        <v>0.5</v>
      </c>
      <c r="H32">
        <v>4</v>
      </c>
      <c r="I32">
        <v>8</v>
      </c>
      <c r="J32">
        <v>0.5</v>
      </c>
      <c r="K32">
        <v>80</v>
      </c>
      <c r="L32">
        <v>152</v>
      </c>
      <c r="M32">
        <v>0.76</v>
      </c>
      <c r="N32">
        <v>74</v>
      </c>
    </row>
    <row r="33" spans="1:14" x14ac:dyDescent="0.25">
      <c r="A33" s="2">
        <v>718544</v>
      </c>
      <c r="B33" s="2">
        <v>1041</v>
      </c>
      <c r="C33" s="2"/>
      <c r="D33" s="2">
        <v>1</v>
      </c>
      <c r="E33" s="2">
        <v>6</v>
      </c>
      <c r="F33" s="2">
        <v>7.2</v>
      </c>
      <c r="G33" s="2">
        <v>0</v>
      </c>
      <c r="H33" s="2">
        <v>6</v>
      </c>
      <c r="I33" s="2">
        <v>5</v>
      </c>
      <c r="J33" s="2">
        <v>0.45</v>
      </c>
      <c r="K33" s="2">
        <v>87</v>
      </c>
      <c r="L33" s="2">
        <v>159</v>
      </c>
      <c r="M33" s="2">
        <v>0.77</v>
      </c>
      <c r="N33" s="2">
        <v>71</v>
      </c>
    </row>
    <row r="34" spans="1:14" x14ac:dyDescent="0.25">
      <c r="D34" t="s">
        <v>12</v>
      </c>
      <c r="E34" s="3">
        <f>AVERAGE(E4:E33)</f>
        <v>5.8966666666666665</v>
      </c>
      <c r="F34" s="3">
        <f t="shared" ref="F34:N34" si="0">AVERAGE(F4:F33)</f>
        <v>7.0619047619047608</v>
      </c>
      <c r="G34" s="3">
        <f t="shared" si="0"/>
        <v>0.38666666666666666</v>
      </c>
      <c r="H34" s="3">
        <f t="shared" si="0"/>
        <v>7.6333333333333337</v>
      </c>
      <c r="I34" s="3">
        <f t="shared" si="0"/>
        <v>7.666666666666667</v>
      </c>
      <c r="J34" s="3">
        <f t="shared" si="0"/>
        <v>0.5113333333333332</v>
      </c>
      <c r="K34" s="3">
        <f t="shared" si="0"/>
        <v>80.36666666666666</v>
      </c>
      <c r="L34" s="3">
        <f t="shared" si="0"/>
        <v>198.7</v>
      </c>
      <c r="M34" s="3">
        <f t="shared" si="0"/>
        <v>0.87266666666666681</v>
      </c>
      <c r="N34" s="3">
        <f t="shared" si="0"/>
        <v>50.1</v>
      </c>
    </row>
    <row r="35" spans="1:14" x14ac:dyDescent="0.25">
      <c r="D35" t="s">
        <v>13</v>
      </c>
      <c r="E35" s="3">
        <f>MEDIAN(E4:E33)</f>
        <v>5.8</v>
      </c>
      <c r="F35" s="3">
        <f t="shared" ref="F35:N35" si="1">MEDIAN(F4:F33)</f>
        <v>7.1</v>
      </c>
      <c r="G35" s="3">
        <f t="shared" si="1"/>
        <v>0.5</v>
      </c>
      <c r="H35" s="3">
        <f t="shared" si="1"/>
        <v>7</v>
      </c>
      <c r="I35" s="3">
        <f t="shared" si="1"/>
        <v>6</v>
      </c>
      <c r="J35" s="3">
        <f t="shared" si="1"/>
        <v>0.45</v>
      </c>
      <c r="K35" s="3">
        <f t="shared" si="1"/>
        <v>87</v>
      </c>
      <c r="L35" s="3">
        <f t="shared" si="1"/>
        <v>188.5</v>
      </c>
      <c r="M35" s="3">
        <f t="shared" si="1"/>
        <v>0.87</v>
      </c>
      <c r="N35" s="3">
        <f t="shared" si="1"/>
        <v>64</v>
      </c>
    </row>
    <row r="36" spans="1:14" x14ac:dyDescent="0.25">
      <c r="D36" t="s">
        <v>14</v>
      </c>
      <c r="E36">
        <f>MIN(E4:E33)</f>
        <v>5.0999999999999996</v>
      </c>
      <c r="F36">
        <f t="shared" ref="F36:N36" si="2">MIN(F4:F33)</f>
        <v>6.9</v>
      </c>
      <c r="G36">
        <f t="shared" si="2"/>
        <v>0</v>
      </c>
      <c r="H36">
        <f t="shared" si="2"/>
        <v>3</v>
      </c>
      <c r="I36">
        <f t="shared" si="2"/>
        <v>2</v>
      </c>
      <c r="J36">
        <f t="shared" si="2"/>
        <v>0.35</v>
      </c>
      <c r="K36">
        <f t="shared" si="2"/>
        <v>40</v>
      </c>
      <c r="L36">
        <f t="shared" si="2"/>
        <v>108</v>
      </c>
      <c r="M36">
        <f t="shared" si="2"/>
        <v>0.67</v>
      </c>
      <c r="N36">
        <f t="shared" si="2"/>
        <v>0</v>
      </c>
    </row>
    <row r="37" spans="1:14" x14ac:dyDescent="0.25">
      <c r="D37" t="s">
        <v>15</v>
      </c>
      <c r="E37">
        <f>MAX(E4:E33)</f>
        <v>6.9</v>
      </c>
      <c r="F37">
        <f t="shared" ref="F37:N37" si="3">MAX(F4:F33)</f>
        <v>7.2</v>
      </c>
      <c r="G37">
        <f t="shared" si="3"/>
        <v>1</v>
      </c>
      <c r="H37">
        <f t="shared" si="3"/>
        <v>23</v>
      </c>
      <c r="I37">
        <f t="shared" si="3"/>
        <v>25</v>
      </c>
      <c r="J37">
        <f t="shared" si="3"/>
        <v>0.84</v>
      </c>
      <c r="K37">
        <f t="shared" si="3"/>
        <v>90</v>
      </c>
      <c r="L37">
        <f t="shared" si="3"/>
        <v>372</v>
      </c>
      <c r="M37">
        <f t="shared" si="3"/>
        <v>1</v>
      </c>
      <c r="N37">
        <f t="shared" si="3"/>
        <v>110</v>
      </c>
    </row>
    <row r="38" spans="1:14" x14ac:dyDescent="0.25">
      <c r="D38" t="s">
        <v>16</v>
      </c>
      <c r="E38" s="4">
        <f>STDEV(E4:E33)</f>
        <v>0.41479810904145636</v>
      </c>
      <c r="F38" s="4">
        <f t="shared" ref="F38:N38" si="4">STDEV(F4:F33)</f>
        <v>7.4001286990095394E-2</v>
      </c>
      <c r="G38" s="4">
        <f t="shared" si="4"/>
        <v>0.31811224795479121</v>
      </c>
      <c r="H38" s="4">
        <f t="shared" si="4"/>
        <v>3.9434217010920452</v>
      </c>
      <c r="I38" s="4">
        <f t="shared" si="4"/>
        <v>4.7802274749894149</v>
      </c>
      <c r="J38" s="4">
        <f t="shared" si="4"/>
        <v>0.11473307352685949</v>
      </c>
      <c r="K38" s="4">
        <f t="shared" si="4"/>
        <v>11.496576201974932</v>
      </c>
      <c r="L38" s="4">
        <f t="shared" si="4"/>
        <v>56.090536419810341</v>
      </c>
      <c r="M38" s="4">
        <f t="shared" si="4"/>
        <v>9.4938576634228139E-2</v>
      </c>
      <c r="N38" s="4">
        <f t="shared" si="4"/>
        <v>31.820997188475495</v>
      </c>
    </row>
    <row r="39" spans="1:14" x14ac:dyDescent="0.25">
      <c r="D39" t="s">
        <v>17</v>
      </c>
      <c r="E39" s="5">
        <f>E38/E34</f>
        <v>7.0344506903582196E-2</v>
      </c>
      <c r="F39" s="5">
        <f t="shared" ref="F39:N39" si="5">F38/F34</f>
        <v>1.0478941515792336E-2</v>
      </c>
      <c r="G39" s="5">
        <f t="shared" si="5"/>
        <v>0.82270408953825314</v>
      </c>
      <c r="H39" s="5">
        <f t="shared" si="5"/>
        <v>0.51660546302515875</v>
      </c>
      <c r="I39" s="5">
        <f t="shared" si="5"/>
        <v>0.62350793152035844</v>
      </c>
      <c r="J39" s="5">
        <f t="shared" si="5"/>
        <v>0.22438019594561837</v>
      </c>
      <c r="K39" s="5">
        <f t="shared" si="5"/>
        <v>0.1430515495890701</v>
      </c>
      <c r="L39" s="5">
        <f t="shared" si="5"/>
        <v>0.28228755118173299</v>
      </c>
      <c r="M39" s="5">
        <f t="shared" si="5"/>
        <v>0.10879134068093368</v>
      </c>
      <c r="N39" s="5">
        <f t="shared" si="5"/>
        <v>0.63514964448054878</v>
      </c>
    </row>
    <row r="40" spans="1:14" x14ac:dyDescent="0.25">
      <c r="D40" t="s">
        <v>18</v>
      </c>
      <c r="E40" s="4">
        <f>KURT(E4:E33)</f>
        <v>0.1364785187721993</v>
      </c>
      <c r="F40" s="4">
        <f t="shared" ref="F40:N40" si="6">KURT(F4:F33)</f>
        <v>-1.0864590587992051E-2</v>
      </c>
      <c r="G40" s="4">
        <f t="shared" si="6"/>
        <v>-1.4063275610043728</v>
      </c>
      <c r="H40" s="4">
        <f t="shared" si="6"/>
        <v>8.6728777658116307</v>
      </c>
      <c r="I40" s="4">
        <f t="shared" si="6"/>
        <v>5.0596090917450578</v>
      </c>
      <c r="J40" s="4">
        <f t="shared" si="6"/>
        <v>1.1814971561249945</v>
      </c>
      <c r="K40" s="4">
        <f t="shared" si="6"/>
        <v>4.6921126562346487</v>
      </c>
      <c r="L40" s="4">
        <f t="shared" si="6"/>
        <v>1.7138461068750765</v>
      </c>
      <c r="M40" s="4">
        <f t="shared" si="6"/>
        <v>-1.0864497330318654</v>
      </c>
      <c r="N40" s="4">
        <f t="shared" si="6"/>
        <v>-1.0135845803480414</v>
      </c>
    </row>
    <row r="41" spans="1:14" x14ac:dyDescent="0.25">
      <c r="D41" t="s">
        <v>19</v>
      </c>
      <c r="E41" s="4">
        <f>SKEW(E4:E33)</f>
        <v>0.46326378531864487</v>
      </c>
      <c r="F41" s="4">
        <f t="shared" ref="F41:N41" si="7">SKEW(F4:F33)</f>
        <v>-4.3910424396417062E-2</v>
      </c>
      <c r="G41" s="4">
        <f t="shared" si="7"/>
        <v>-0.16588945522860091</v>
      </c>
      <c r="H41" s="4">
        <f t="shared" si="7"/>
        <v>2.7259645552809797</v>
      </c>
      <c r="I41" s="4">
        <f t="shared" si="7"/>
        <v>1.9623687739004179</v>
      </c>
      <c r="J41" s="4">
        <f t="shared" si="7"/>
        <v>1.1382592513410967</v>
      </c>
      <c r="K41" s="4">
        <f t="shared" si="7"/>
        <v>-2.0486823720488396</v>
      </c>
      <c r="L41" s="4">
        <f t="shared" si="7"/>
        <v>1.0520926071542371</v>
      </c>
      <c r="M41" s="4">
        <f t="shared" si="7"/>
        <v>-0.14280987194694578</v>
      </c>
      <c r="N41" s="4">
        <f t="shared" si="7"/>
        <v>-0.46921358218656667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CustCode_950_Excel_Export_45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Arnall</dc:creator>
  <cp:lastModifiedBy>Brian Arnall</cp:lastModifiedBy>
  <dcterms:created xsi:type="dcterms:W3CDTF">2014-03-31T14:36:52Z</dcterms:created>
  <dcterms:modified xsi:type="dcterms:W3CDTF">2014-03-31T18:51:00Z</dcterms:modified>
</cp:coreProperties>
</file>